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Sheet1!$A$7:$AQ$25</definedName>
  </definedNames>
  <calcPr calcId="124519"/>
</workbook>
</file>

<file path=xl/calcChain.xml><?xml version="1.0" encoding="utf-8"?>
<calcChain xmlns="http://schemas.openxmlformats.org/spreadsheetml/2006/main">
  <c r="B8" i="2"/>
  <c r="B9"/>
  <c r="B10"/>
  <c r="B11"/>
  <c r="B12"/>
  <c r="B13"/>
  <c r="B14"/>
  <c r="B2"/>
  <c r="B3"/>
  <c r="B4"/>
  <c r="B5"/>
  <c r="B6"/>
  <c r="B7"/>
  <c r="B1"/>
  <c r="AM23" i="1"/>
  <c r="AN23" s="1"/>
  <c r="AM16"/>
  <c r="AN16" s="1"/>
  <c r="AM12"/>
  <c r="AN12" s="1"/>
  <c r="AM9"/>
  <c r="AN9" s="1"/>
  <c r="AJ15"/>
  <c r="AK15" s="1"/>
  <c r="AJ12"/>
  <c r="AK12" s="1"/>
  <c r="AG21"/>
  <c r="AH21" s="1"/>
  <c r="AG20"/>
  <c r="AH20" s="1"/>
  <c r="AD17"/>
  <c r="AE17" s="1"/>
  <c r="AD25"/>
  <c r="AE25" s="1"/>
  <c r="AD23"/>
  <c r="AE23" s="1"/>
  <c r="AD16"/>
  <c r="AE16" s="1"/>
  <c r="AD14"/>
  <c r="AE14" s="1"/>
  <c r="AD12"/>
  <c r="AE12" s="1"/>
  <c r="AD11"/>
  <c r="AE11" s="1"/>
  <c r="AD10"/>
  <c r="AE10" s="1"/>
  <c r="AD9"/>
  <c r="AE9" s="1"/>
  <c r="AD8"/>
  <c r="AE8" s="1"/>
  <c r="X15"/>
  <c r="Y15" s="1"/>
  <c r="X14"/>
  <c r="Y14" s="1"/>
  <c r="X12"/>
  <c r="Y12" s="1"/>
  <c r="U16"/>
  <c r="V16" s="1"/>
  <c r="U15"/>
  <c r="V15" s="1"/>
  <c r="U14"/>
  <c r="V14" s="1"/>
  <c r="U12"/>
  <c r="V12" s="1"/>
  <c r="R11"/>
  <c r="S11" s="1"/>
  <c r="O15"/>
  <c r="P15" s="1"/>
  <c r="L25"/>
  <c r="M25" s="1"/>
  <c r="L23"/>
  <c r="M23" s="1"/>
  <c r="L21"/>
  <c r="M21" s="1"/>
  <c r="L20"/>
  <c r="M20" s="1"/>
  <c r="L19"/>
  <c r="M19" s="1"/>
  <c r="L18"/>
  <c r="M18" s="1"/>
  <c r="L17"/>
  <c r="M17" s="1"/>
  <c r="L16"/>
  <c r="M16" s="1"/>
  <c r="L15"/>
  <c r="M15" s="1"/>
  <c r="L14"/>
  <c r="M14" s="1"/>
  <c r="L13"/>
  <c r="M13" s="1"/>
  <c r="L12"/>
  <c r="M12" s="1"/>
  <c r="L11"/>
  <c r="M11" s="1"/>
  <c r="L10"/>
  <c r="M10" s="1"/>
  <c r="L9"/>
  <c r="M9" s="1"/>
  <c r="L8"/>
  <c r="M8" s="1"/>
  <c r="I11"/>
  <c r="J11" s="1"/>
  <c r="F24"/>
  <c r="G24" s="1"/>
  <c r="F23"/>
  <c r="G23" s="1"/>
  <c r="F21"/>
  <c r="G21" s="1"/>
  <c r="F20"/>
  <c r="G20" s="1"/>
  <c r="F16"/>
  <c r="G16" s="1"/>
  <c r="F14"/>
  <c r="G14" s="1"/>
  <c r="F13"/>
  <c r="G13" s="1"/>
  <c r="F12"/>
  <c r="G12" s="1"/>
  <c r="F11"/>
  <c r="G11" s="1"/>
  <c r="F10"/>
  <c r="G10" s="1"/>
  <c r="F9"/>
  <c r="G9" s="1"/>
  <c r="F8"/>
  <c r="G8" s="1"/>
  <c r="AQ10"/>
  <c r="AQ25"/>
  <c r="AQ24"/>
  <c r="AQ23"/>
  <c r="AQ18"/>
  <c r="AQ19"/>
  <c r="AQ16"/>
  <c r="AQ15"/>
  <c r="AQ14"/>
  <c r="AQ13"/>
  <c r="AQ12"/>
  <c r="AQ11"/>
  <c r="AQ22"/>
  <c r="AQ17"/>
  <c r="AQ20" l="1"/>
</calcChain>
</file>

<file path=xl/sharedStrings.xml><?xml version="1.0" encoding="utf-8"?>
<sst xmlns="http://schemas.openxmlformats.org/spreadsheetml/2006/main" count="128" uniqueCount="53">
  <si>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</si>
  <si>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</si>
  <si>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</si>
  <si>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</si>
  <si>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</si>
  <si>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</si>
  <si>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</si>
  <si>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</si>
  <si>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</si>
  <si>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</si>
  <si>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1-ին տեղ 
զբաղեցնող 
մասնակից</t>
  </si>
  <si>
    <t>Չ/հ</t>
  </si>
  <si>
    <t>գծամետր</t>
  </si>
  <si>
    <t>«Իզոռուֆ» ՍՊԸ</t>
  </si>
  <si>
    <t>«Բեսթ Գրուպ» ՍՊԸ</t>
  </si>
  <si>
    <t>«Էքսպրես Շին» ՍՊԸ</t>
  </si>
  <si>
    <t>«Կենցաղային քիմիայի գործարան» ՍՊԸ</t>
  </si>
  <si>
    <t xml:space="preserve">«Ռեալ բուսինեսս» ՍՊԸ </t>
  </si>
  <si>
    <t>«ՖՈՏՈՆ» ՍՊԸ</t>
  </si>
  <si>
    <t>«Հակոբ ՀրաչյայիԴոնգելյան» ԱՁ</t>
  </si>
  <si>
    <t>Գրիգոր Այվազյան Ա/Ձ</t>
  </si>
  <si>
    <t>«ՆԱՐՆԻԿ» ՍՊԸ</t>
  </si>
  <si>
    <t>Առաջարկի բացակայություն</t>
  </si>
  <si>
    <t>Գնային առաջարկի բացակայություն</t>
  </si>
  <si>
    <t>բարձր գնային առաջարկ</t>
  </si>
  <si>
    <t>«ՀՀՊՆՆՏԱԴ-ԳՀԱՊՁԲ-10/24» ծածկագրով   ընթացակարգի գների ամփոփում</t>
  </si>
  <si>
    <t>Պտուտակահաններ (Պտուտակահան (ուղիղ և ձևավոր))</t>
  </si>
  <si>
    <t>Ռետինե խողովակ 2, 3/4'' (Ռետինե խողովակ)</t>
  </si>
  <si>
    <t xml:space="preserve">Փայտանյութից պատրաստված արտադրանք  (Հատակ մաքրիչ) </t>
  </si>
  <si>
    <t xml:space="preserve">Ապակի մաքրելու միջոց  (Ապակի մաքրելու միջոց) </t>
  </si>
  <si>
    <t>լիտր</t>
  </si>
  <si>
    <t xml:space="preserve">Ապակի մաքրման լաթ  (Ապակու մաքրման լաթ) </t>
  </si>
  <si>
    <t xml:space="preserve">Աշխատանքային ձեռնոցներ  (Բանվորական ձեռնոց) </t>
  </si>
  <si>
    <t xml:space="preserve">Կահույք մաքրելու լաթ (Կահույք մաքրելու լաթ) </t>
  </si>
  <si>
    <t xml:space="preserve">Հատակի լվացման լաթ (Հատակի լվացման լաթ) </t>
  </si>
  <si>
    <t>Շինարարության մեջ օգտագործվող զանազան այլ ապրանքներ Հողապարկ</t>
  </si>
  <si>
    <t xml:space="preserve">Մեկուսիչ ժապավեն (թղթե) (Մեկուսիչ ժապավեն  ( թղթե)) </t>
  </si>
  <si>
    <t>Մեկուսիչ ժապավեն, օղակաձև Մեկուսիչ ժապավեն կտորե</t>
  </si>
  <si>
    <t xml:space="preserve">Շինարարության մեջ օգտագործվող զանազան այլ ապրանքներ (Զուգարանակոնքի բաքի (բաչոկի) արմատուրա) </t>
  </si>
  <si>
    <t xml:space="preserve">Շինարարության մեջ օգտագործվող զանազան այլ ապրանքներ (Զուգարանակոնքի հետադարձ միացում) </t>
  </si>
  <si>
    <t xml:space="preserve">Շինարարության մեջ օգտագործվող զանազան այլ ապրանքներ (Լվացարանների հետադարձ ճկուն միացում) </t>
  </si>
  <si>
    <t xml:space="preserve">Շինարարության մեջ օգտագործվող զանազան այլ ապրանքներ (Սրաքար) </t>
  </si>
  <si>
    <t xml:space="preserve">Շինարարության մեջ օգտագործվող զանազան այլ ապրանքներ (Ցնցուղի ճկուն միացում) </t>
  </si>
  <si>
    <t>Պտուտակահաններ Պտուտակահան երկար</t>
  </si>
  <si>
    <t xml:space="preserve">Սոսինձ` հեղուկ (Հեղուկ մեխ` սոսինձ) </t>
  </si>
  <si>
    <t>«Հիդրո Գրուպ» ՍՊԸ</t>
  </si>
  <si>
    <t>«Մեծ ծիածան» ՍՊԸ</t>
  </si>
  <si>
    <t>«Պլատինիում Գրուպ» ՍՊԸ</t>
  </si>
  <si>
    <t>«Տիգման Գրուպ» ՍՊԸ</t>
  </si>
  <si>
    <t>«ԳՌՕՄ» ՍՊԸ</t>
  </si>
  <si>
    <t>«Եղիսաբեթ Ալմազյան» ԱՁ</t>
  </si>
  <si>
    <t>«Մարինե 90» ՍՊԸ</t>
  </si>
  <si>
    <t>Ոշ շահավետ առաջարկ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</si>
</sst>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12"/>
      <name val="Arial Armenian"/>
      <family val="2"/>
    </font>
    <font>
      <sz val="10"/>
      <name val="Arial"/>
      <family val="2"/>
    </font>
    <font>
      <b/>
      <sz val="9"/>
      <name val="GHEA Grapalat"/>
      <family val="3"/>
    </font>
    <font>
      <sz val="9"/>
      <name val="GHEA Grapalat"/>
      <family val="3"/>
    </font>
    <font>
      <sz val="9"/>
      <color rgb="FFFF0000"/>
      <name val="GHEA Grapalat"/>
      <family val="3"/>
    </font>
    <font>
      <sz val="9"/>
      <color rgb="FF008000"/>
      <name val="GHEA Grapalat"/>
      <family val="3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7"/>
      <name val="GHEA Grapalat"/>
      <family val="3"/>
    </font>
    <font>
      <sz val="9.5"/>
      <color theme="1"/>
      <name val="GHEA Grapalat"/>
      <family val="3"/>
    </font>
    <font>
      <b/>
      <sz val="9.5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9"/>
      <color theme="1"/>
      <name val="GHEA Grapalat"/>
      <family val="3"/>
    </font>
    <font>
      <sz val="9.5"/>
      <color theme="1"/>
      <name val="Courier New"/>
      <family val="3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0" fillId="0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3" fontId="3" fillId="5" borderId="1" xfId="0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wrapText="1"/>
    </xf>
    <xf numFmtId="3" fontId="15" fillId="0" borderId="10" xfId="0" applyNumberFormat="1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3" fontId="15" fillId="0" borderId="11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164" fontId="11" fillId="0" borderId="10" xfId="0" applyNumberFormat="1" applyFont="1" applyBorder="1" applyAlignment="1">
      <alignment horizontal="center" wrapText="1"/>
    </xf>
    <xf numFmtId="1" fontId="11" fillId="0" borderId="10" xfId="0" applyNumberFormat="1" applyFont="1" applyBorder="1" applyAlignment="1">
      <alignment horizontal="center" wrapText="1"/>
    </xf>
    <xf numFmtId="3" fontId="11" fillId="0" borderId="10" xfId="0" applyNumberFormat="1" applyFont="1" applyBorder="1" applyAlignment="1">
      <alignment horizontal="center" wrapText="1"/>
    </xf>
    <xf numFmtId="3" fontId="11" fillId="0" borderId="11" xfId="0" applyNumberFormat="1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/>
    <xf numFmtId="0" fontId="3" fillId="3" borderId="1" xfId="3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4" borderId="6" xfId="3" applyFont="1" applyFill="1" applyBorder="1" applyAlignment="1">
      <alignment horizontal="center" vertical="center" wrapText="1"/>
    </xf>
    <xf numFmtId="0" fontId="3" fillId="4" borderId="7" xfId="3" applyFont="1" applyFill="1" applyBorder="1" applyAlignment="1">
      <alignment horizontal="center" vertical="center" wrapText="1"/>
    </xf>
    <xf numFmtId="0" fontId="3" fillId="4" borderId="3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</cellXfs>
  <cellStyles count="4">
    <cellStyle name="Normal" xfId="0" builtinId="0"/>
    <cellStyle name="Normal 5" xfId="2"/>
    <cellStyle name="Обычный 2" xfId="1"/>
    <cellStyle name="Обычный 3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R25"/>
  <sheetViews>
    <sheetView tabSelected="1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AB19" sqref="AB19"/>
    </sheetView>
  </sheetViews>
  <sheetFormatPr defaultColWidth="93" defaultRowHeight="15"/>
  <cols>
    <col min="1" max="1" width="4.28515625" style="13" customWidth="1"/>
    <col min="2" max="2" width="40.85546875" style="14" customWidth="1"/>
    <col min="3" max="3" width="9.42578125" style="15" customWidth="1"/>
    <col min="4" max="4" width="7.42578125" style="13" customWidth="1"/>
    <col min="5" max="5" width="12.7109375" style="13" bestFit="1" customWidth="1"/>
    <col min="6" max="6" width="11.5703125" style="15" bestFit="1" customWidth="1"/>
    <col min="7" max="7" width="7.85546875" style="15" customWidth="1"/>
    <col min="8" max="8" width="9.140625" style="15" customWidth="1"/>
    <col min="9" max="9" width="8.5703125" style="15" bestFit="1" customWidth="1"/>
    <col min="10" max="10" width="7.42578125" style="15" customWidth="1"/>
    <col min="11" max="11" width="7.85546875" style="15" customWidth="1"/>
    <col min="12" max="12" width="9.85546875" style="15" bestFit="1" customWidth="1"/>
    <col min="13" max="13" width="8.140625" style="15" customWidth="1"/>
    <col min="14" max="14" width="9.7109375" style="15" customWidth="1"/>
    <col min="15" max="15" width="9.140625" style="15" bestFit="1" customWidth="1"/>
    <col min="16" max="16" width="7.7109375" style="15" customWidth="1"/>
    <col min="17" max="17" width="9.28515625" style="15" customWidth="1"/>
    <col min="18" max="18" width="8.5703125" style="15" bestFit="1" customWidth="1"/>
    <col min="19" max="19" width="6.7109375" style="15" customWidth="1"/>
    <col min="20" max="20" width="8" style="15" customWidth="1"/>
    <col min="21" max="21" width="11.85546875" style="15" bestFit="1" customWidth="1"/>
    <col min="22" max="22" width="8.140625" style="15" customWidth="1"/>
    <col min="23" max="23" width="9.42578125" style="15" customWidth="1"/>
    <col min="24" max="24" width="9.28515625" style="15" bestFit="1" customWidth="1"/>
    <col min="25" max="25" width="8" style="15" customWidth="1"/>
    <col min="26" max="26" width="9.5703125" style="15" customWidth="1"/>
    <col min="27" max="28" width="8" style="15" customWidth="1"/>
    <col min="29" max="29" width="7.85546875" style="15" customWidth="1"/>
    <col min="30" max="30" width="9.28515625" style="15" bestFit="1" customWidth="1"/>
    <col min="31" max="31" width="7.85546875" style="15" customWidth="1"/>
    <col min="32" max="32" width="9.28515625" style="15" customWidth="1"/>
    <col min="33" max="33" width="7.5703125" style="15" bestFit="1" customWidth="1"/>
    <col min="34" max="34" width="6.85546875" style="15" customWidth="1"/>
    <col min="35" max="35" width="7.28515625" style="15" customWidth="1"/>
    <col min="36" max="36" width="9.7109375" style="15" bestFit="1" customWidth="1"/>
    <col min="37" max="37" width="3.7109375" style="15" customWidth="1"/>
    <col min="38" max="38" width="9.5703125" style="15" customWidth="1"/>
    <col min="39" max="39" width="10" style="15" bestFit="1" customWidth="1"/>
    <col min="40" max="40" width="3.7109375" style="15" customWidth="1"/>
    <col min="41" max="41" width="9.85546875" style="15" customWidth="1"/>
    <col min="42" max="42" width="20.85546875" style="22" customWidth="1"/>
    <col min="43" max="43" width="11" hidden="1" customWidth="1"/>
    <col min="44" max="44" width="38.42578125" hidden="1" customWidth="1"/>
    <col min="45" max="45" width="93" customWidth="1"/>
  </cols>
  <sheetData>
    <row r="2" spans="1:44">
      <c r="Y2" s="43" t="s">
        <v>9</v>
      </c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</row>
    <row r="3" spans="1:44" ht="18.75">
      <c r="A3" s="49" t="s">
        <v>25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</row>
    <row r="5" spans="1:44" s="1" customFormat="1" ht="55.5" customHeight="1">
      <c r="A5" s="40" t="s">
        <v>11</v>
      </c>
      <c r="B5" s="40" t="s">
        <v>1</v>
      </c>
      <c r="C5" s="40" t="s">
        <v>2</v>
      </c>
      <c r="D5" s="40" t="s">
        <v>3</v>
      </c>
      <c r="E5" s="40" t="s">
        <v>4</v>
      </c>
      <c r="F5" s="42" t="s">
        <v>15</v>
      </c>
      <c r="G5" s="42"/>
      <c r="H5" s="42"/>
      <c r="I5" s="42" t="s">
        <v>16</v>
      </c>
      <c r="J5" s="42"/>
      <c r="K5" s="42"/>
      <c r="L5" s="42" t="s">
        <v>45</v>
      </c>
      <c r="M5" s="42"/>
      <c r="N5" s="42"/>
      <c r="O5" s="42" t="s">
        <v>46</v>
      </c>
      <c r="P5" s="42"/>
      <c r="Q5" s="42"/>
      <c r="R5" s="42" t="s">
        <v>47</v>
      </c>
      <c r="S5" s="42"/>
      <c r="T5" s="42"/>
      <c r="U5" s="42" t="s">
        <v>17</v>
      </c>
      <c r="V5" s="42"/>
      <c r="W5" s="42"/>
      <c r="X5" s="42" t="s">
        <v>48</v>
      </c>
      <c r="Y5" s="42"/>
      <c r="Z5" s="42"/>
      <c r="AA5" s="42" t="s">
        <v>49</v>
      </c>
      <c r="AB5" s="42"/>
      <c r="AC5" s="42"/>
      <c r="AD5" s="42" t="s">
        <v>18</v>
      </c>
      <c r="AE5" s="42"/>
      <c r="AF5" s="42"/>
      <c r="AG5" s="42" t="s">
        <v>19</v>
      </c>
      <c r="AH5" s="42"/>
      <c r="AI5" s="42"/>
      <c r="AJ5" s="44" t="s">
        <v>50</v>
      </c>
      <c r="AK5" s="45"/>
      <c r="AL5" s="46"/>
      <c r="AM5" s="44" t="s">
        <v>51</v>
      </c>
      <c r="AN5" s="45"/>
      <c r="AO5" s="46"/>
      <c r="AP5" s="47" t="s">
        <v>10</v>
      </c>
    </row>
    <row r="6" spans="1:44" s="1" customFormat="1" ht="30.75" customHeight="1">
      <c r="A6" s="41"/>
      <c r="B6" s="41"/>
      <c r="C6" s="41"/>
      <c r="D6" s="41"/>
      <c r="E6" s="41"/>
      <c r="F6" s="16" t="s">
        <v>5</v>
      </c>
      <c r="G6" s="16" t="s">
        <v>6</v>
      </c>
      <c r="H6" s="16" t="s">
        <v>7</v>
      </c>
      <c r="I6" s="16" t="s">
        <v>5</v>
      </c>
      <c r="J6" s="16" t="s">
        <v>6</v>
      </c>
      <c r="K6" s="16" t="s">
        <v>7</v>
      </c>
      <c r="L6" s="16" t="s">
        <v>8</v>
      </c>
      <c r="M6" s="16" t="s">
        <v>6</v>
      </c>
      <c r="N6" s="16" t="s">
        <v>7</v>
      </c>
      <c r="O6" s="16" t="s">
        <v>5</v>
      </c>
      <c r="P6" s="16" t="s">
        <v>6</v>
      </c>
      <c r="Q6" s="16" t="s">
        <v>7</v>
      </c>
      <c r="R6" s="16" t="s">
        <v>5</v>
      </c>
      <c r="S6" s="16" t="s">
        <v>6</v>
      </c>
      <c r="T6" s="16" t="s">
        <v>7</v>
      </c>
      <c r="U6" s="16" t="s">
        <v>8</v>
      </c>
      <c r="V6" s="16" t="s">
        <v>6</v>
      </c>
      <c r="W6" s="16" t="s">
        <v>7</v>
      </c>
      <c r="X6" s="16" t="s">
        <v>8</v>
      </c>
      <c r="Y6" s="16" t="s">
        <v>6</v>
      </c>
      <c r="Z6" s="16" t="s">
        <v>7</v>
      </c>
      <c r="AA6" s="16" t="s">
        <v>8</v>
      </c>
      <c r="AB6" s="16" t="s">
        <v>6</v>
      </c>
      <c r="AC6" s="16" t="s">
        <v>7</v>
      </c>
      <c r="AD6" s="16" t="s">
        <v>8</v>
      </c>
      <c r="AE6" s="16" t="s">
        <v>6</v>
      </c>
      <c r="AF6" s="16" t="s">
        <v>7</v>
      </c>
      <c r="AG6" s="16" t="s">
        <v>8</v>
      </c>
      <c r="AH6" s="16" t="s">
        <v>6</v>
      </c>
      <c r="AI6" s="16" t="s">
        <v>7</v>
      </c>
      <c r="AJ6" s="16" t="s">
        <v>8</v>
      </c>
      <c r="AK6" s="16" t="s">
        <v>6</v>
      </c>
      <c r="AL6" s="16" t="s">
        <v>7</v>
      </c>
      <c r="AM6" s="16" t="s">
        <v>8</v>
      </c>
      <c r="AN6" s="16" t="s">
        <v>6</v>
      </c>
      <c r="AO6" s="16" t="s">
        <v>7</v>
      </c>
      <c r="AP6" s="48"/>
    </row>
    <row r="7" spans="1:44" s="1" customFormat="1">
      <c r="A7" s="17"/>
      <c r="B7" s="18"/>
      <c r="C7" s="17"/>
      <c r="D7" s="17"/>
      <c r="E7" s="17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20"/>
    </row>
    <row r="8" spans="1:44" s="1" customFormat="1" ht="25.5">
      <c r="A8" s="21">
        <v>1</v>
      </c>
      <c r="B8" s="28" t="s">
        <v>26</v>
      </c>
      <c r="C8" s="25" t="s">
        <v>0</v>
      </c>
      <c r="D8" s="26">
        <v>510</v>
      </c>
      <c r="E8" s="27">
        <v>96900</v>
      </c>
      <c r="F8" s="23">
        <f>H8/1.2</f>
        <v>80750</v>
      </c>
      <c r="G8" s="24">
        <f>H8-F8</f>
        <v>16150</v>
      </c>
      <c r="H8" s="24">
        <v>96900</v>
      </c>
      <c r="I8" s="3"/>
      <c r="J8" s="3"/>
      <c r="K8" s="3"/>
      <c r="L8" s="2">
        <f t="shared" ref="L8" si="0">N8/1.2</f>
        <v>233750</v>
      </c>
      <c r="M8" s="3">
        <f t="shared" ref="M8:M25" si="1">N8-L8</f>
        <v>46750</v>
      </c>
      <c r="N8" s="3">
        <v>280500</v>
      </c>
      <c r="O8" s="4"/>
      <c r="P8" s="4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4">
        <f t="shared" ref="AD8" si="2">AF8/1.2</f>
        <v>122185</v>
      </c>
      <c r="AE8" s="4">
        <f t="shared" ref="AE8:AE17" si="3">AF8-AD8</f>
        <v>24437</v>
      </c>
      <c r="AF8" s="3">
        <v>146622</v>
      </c>
      <c r="AG8" s="3"/>
      <c r="AH8" s="3"/>
      <c r="AI8" s="3"/>
      <c r="AJ8" s="3"/>
      <c r="AK8" s="3"/>
      <c r="AL8" s="3"/>
      <c r="AM8" s="3"/>
      <c r="AN8" s="3"/>
      <c r="AO8" s="3"/>
      <c r="AP8" s="29" t="s">
        <v>15</v>
      </c>
      <c r="AR8" s="9" t="s">
        <v>23</v>
      </c>
    </row>
    <row r="9" spans="1:44" s="1" customFormat="1">
      <c r="A9" s="21">
        <v>2</v>
      </c>
      <c r="B9" s="28" t="s">
        <v>27</v>
      </c>
      <c r="C9" s="25" t="s">
        <v>12</v>
      </c>
      <c r="D9" s="26">
        <v>10000</v>
      </c>
      <c r="E9" s="27">
        <v>2470000</v>
      </c>
      <c r="F9" s="23">
        <f t="shared" ref="F9:F14" si="4">H9/1.2</f>
        <v>2012500</v>
      </c>
      <c r="G9" s="24">
        <f t="shared" ref="G9:G14" si="5">H9-F9</f>
        <v>402500</v>
      </c>
      <c r="H9" s="7">
        <v>2415000</v>
      </c>
      <c r="I9" s="4"/>
      <c r="J9" s="4"/>
      <c r="K9" s="4"/>
      <c r="L9" s="2">
        <f t="shared" ref="L9:L21" si="6">N9/1.2</f>
        <v>2750000</v>
      </c>
      <c r="M9" s="3">
        <f t="shared" si="1"/>
        <v>550000</v>
      </c>
      <c r="N9" s="4">
        <v>3300000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>
        <f t="shared" ref="AD9:AD12" si="7">AF9/1.2</f>
        <v>2319166.666666667</v>
      </c>
      <c r="AE9" s="4">
        <f t="shared" si="3"/>
        <v>463833.33333333302</v>
      </c>
      <c r="AF9" s="4">
        <v>2783000</v>
      </c>
      <c r="AG9" s="4"/>
      <c r="AH9" s="4"/>
      <c r="AI9" s="4"/>
      <c r="AJ9" s="4"/>
      <c r="AK9" s="4"/>
      <c r="AL9" s="4"/>
      <c r="AM9" s="4">
        <f>AO9/1</f>
        <v>3000000</v>
      </c>
      <c r="AN9" s="4">
        <f>AO9-AM9</f>
        <v>0</v>
      </c>
      <c r="AO9" s="4">
        <v>3000000</v>
      </c>
      <c r="AP9" s="29" t="s">
        <v>15</v>
      </c>
      <c r="AR9" s="10" t="s">
        <v>23</v>
      </c>
    </row>
    <row r="10" spans="1:44" s="1" customFormat="1" ht="25.5">
      <c r="A10" s="21">
        <v>3</v>
      </c>
      <c r="B10" s="28" t="s">
        <v>28</v>
      </c>
      <c r="C10" s="25" t="s">
        <v>0</v>
      </c>
      <c r="D10" s="26">
        <v>700</v>
      </c>
      <c r="E10" s="27">
        <v>700000</v>
      </c>
      <c r="F10" s="2">
        <f t="shared" si="4"/>
        <v>439250</v>
      </c>
      <c r="G10" s="3">
        <f t="shared" si="5"/>
        <v>87850</v>
      </c>
      <c r="H10" s="4">
        <v>527100</v>
      </c>
      <c r="I10" s="4"/>
      <c r="J10" s="4"/>
      <c r="K10" s="4"/>
      <c r="L10" s="23">
        <f t="shared" si="6"/>
        <v>437500</v>
      </c>
      <c r="M10" s="24">
        <f t="shared" si="1"/>
        <v>87500</v>
      </c>
      <c r="N10" s="7">
        <v>525000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2"/>
      <c r="AD10" s="4">
        <f t="shared" si="7"/>
        <v>469583</v>
      </c>
      <c r="AE10" s="4">
        <f t="shared" si="3"/>
        <v>93916.599999999977</v>
      </c>
      <c r="AF10" s="4">
        <v>563499.6</v>
      </c>
      <c r="AG10" s="4"/>
      <c r="AH10" s="4"/>
      <c r="AI10" s="4"/>
      <c r="AJ10" s="4"/>
      <c r="AK10" s="4"/>
      <c r="AL10" s="4"/>
      <c r="AM10" s="4"/>
      <c r="AN10" s="4"/>
      <c r="AO10" s="4"/>
      <c r="AP10" s="29" t="s">
        <v>45</v>
      </c>
      <c r="AQ10" s="8" t="e">
        <f>E10-#REF!</f>
        <v>#REF!</v>
      </c>
      <c r="AR10" s="11" t="s">
        <v>20</v>
      </c>
    </row>
    <row r="11" spans="1:44" s="1" customFormat="1">
      <c r="A11" s="21">
        <v>4</v>
      </c>
      <c r="B11" s="28" t="s">
        <v>29</v>
      </c>
      <c r="C11" s="25" t="s">
        <v>30</v>
      </c>
      <c r="D11" s="26">
        <v>2000</v>
      </c>
      <c r="E11" s="27">
        <v>592000</v>
      </c>
      <c r="F11" s="2">
        <f t="shared" si="4"/>
        <v>427500</v>
      </c>
      <c r="G11" s="3">
        <f t="shared" si="5"/>
        <v>85500</v>
      </c>
      <c r="H11" s="4">
        <v>513000</v>
      </c>
      <c r="I11" s="2">
        <f t="shared" ref="I11" si="8">K11/1.2</f>
        <v>535000</v>
      </c>
      <c r="J11" s="3">
        <f t="shared" ref="J11" si="9">K11-I11</f>
        <v>107000</v>
      </c>
      <c r="K11" s="4">
        <v>642000</v>
      </c>
      <c r="L11" s="23">
        <f t="shared" si="6"/>
        <v>341667.00000000006</v>
      </c>
      <c r="M11" s="24">
        <f t="shared" si="1"/>
        <v>68333.399999999965</v>
      </c>
      <c r="N11" s="7">
        <v>410000.4</v>
      </c>
      <c r="O11" s="4"/>
      <c r="P11" s="4"/>
      <c r="Q11" s="4"/>
      <c r="R11" s="4">
        <f t="shared" ref="R11" si="10">T11/1.2</f>
        <v>389000</v>
      </c>
      <c r="S11" s="4">
        <f t="shared" ref="S11" si="11">T11-R11</f>
        <v>77800</v>
      </c>
      <c r="T11" s="4">
        <v>466800</v>
      </c>
      <c r="U11" s="4"/>
      <c r="V11" s="4"/>
      <c r="W11" s="4"/>
      <c r="X11" s="4"/>
      <c r="Y11" s="4"/>
      <c r="Z11" s="4"/>
      <c r="AA11" s="6">
        <v>686600</v>
      </c>
      <c r="AB11" s="6">
        <v>137360</v>
      </c>
      <c r="AC11" s="6">
        <v>823960</v>
      </c>
      <c r="AD11" s="4">
        <f t="shared" si="7"/>
        <v>488333.33333333337</v>
      </c>
      <c r="AE11" s="4">
        <f t="shared" si="3"/>
        <v>97666.666666666628</v>
      </c>
      <c r="AF11" s="4">
        <v>586000</v>
      </c>
      <c r="AG11" s="4"/>
      <c r="AH11" s="4"/>
      <c r="AI11" s="4"/>
      <c r="AJ11" s="4"/>
      <c r="AK11" s="4"/>
      <c r="AL11" s="4"/>
      <c r="AM11" s="4"/>
      <c r="AN11" s="4"/>
      <c r="AO11" s="4"/>
      <c r="AP11" s="29" t="s">
        <v>45</v>
      </c>
      <c r="AQ11" s="8">
        <f>E11-Q11</f>
        <v>592000</v>
      </c>
      <c r="AR11" s="11" t="s">
        <v>15</v>
      </c>
    </row>
    <row r="12" spans="1:44" s="1" customFormat="1">
      <c r="A12" s="21">
        <v>5</v>
      </c>
      <c r="B12" s="28" t="s">
        <v>31</v>
      </c>
      <c r="C12" s="25" t="s">
        <v>0</v>
      </c>
      <c r="D12" s="26">
        <v>5000</v>
      </c>
      <c r="E12" s="27">
        <v>875000</v>
      </c>
      <c r="F12" s="23">
        <f t="shared" si="4"/>
        <v>587500</v>
      </c>
      <c r="G12" s="24">
        <f t="shared" si="5"/>
        <v>117500</v>
      </c>
      <c r="H12" s="7">
        <v>705000</v>
      </c>
      <c r="I12" s="4"/>
      <c r="J12" s="4"/>
      <c r="K12" s="4"/>
      <c r="L12" s="2">
        <f t="shared" si="6"/>
        <v>1000000</v>
      </c>
      <c r="M12" s="3">
        <f t="shared" si="1"/>
        <v>200000</v>
      </c>
      <c r="N12" s="4">
        <v>1200000</v>
      </c>
      <c r="O12" s="4"/>
      <c r="P12" s="4"/>
      <c r="Q12" s="4"/>
      <c r="R12" s="4"/>
      <c r="S12" s="4"/>
      <c r="T12" s="4"/>
      <c r="U12" s="4">
        <f t="shared" ref="U12" si="12">W12/1.2</f>
        <v>662500</v>
      </c>
      <c r="V12" s="4">
        <f t="shared" ref="V12:V16" si="13">W12-U12</f>
        <v>132500</v>
      </c>
      <c r="W12" s="4">
        <v>795000</v>
      </c>
      <c r="X12" s="4">
        <f t="shared" ref="X12" si="14">Z12/1.2</f>
        <v>700000</v>
      </c>
      <c r="Y12" s="4">
        <f t="shared" ref="Y12:Y15" si="15">Z12-X12</f>
        <v>140000</v>
      </c>
      <c r="Z12" s="4">
        <v>840000</v>
      </c>
      <c r="AA12" s="4"/>
      <c r="AB12" s="4"/>
      <c r="AC12" s="2"/>
      <c r="AD12" s="4">
        <f t="shared" si="7"/>
        <v>1675000</v>
      </c>
      <c r="AE12" s="4">
        <f t="shared" si="3"/>
        <v>335000</v>
      </c>
      <c r="AF12" s="4">
        <v>2010000</v>
      </c>
      <c r="AG12" s="4"/>
      <c r="AH12" s="4"/>
      <c r="AI12" s="4"/>
      <c r="AJ12" s="4">
        <f>AL12/1</f>
        <v>700000</v>
      </c>
      <c r="AK12" s="4">
        <f>AL12-AJ12</f>
        <v>0</v>
      </c>
      <c r="AL12" s="4">
        <v>700000</v>
      </c>
      <c r="AM12" s="4">
        <f>AO12/1</f>
        <v>1400000</v>
      </c>
      <c r="AN12" s="4">
        <f>AO12-AM12</f>
        <v>0</v>
      </c>
      <c r="AO12" s="4">
        <v>1400000</v>
      </c>
      <c r="AP12" s="29" t="s">
        <v>15</v>
      </c>
      <c r="AQ12" s="8">
        <f t="shared" ref="AQ12:AQ16" si="16">E12-Q12</f>
        <v>875000</v>
      </c>
      <c r="AR12" s="11" t="s">
        <v>15</v>
      </c>
    </row>
    <row r="13" spans="1:44" s="1" customFormat="1">
      <c r="A13" s="21">
        <v>6</v>
      </c>
      <c r="B13" s="28" t="s">
        <v>32</v>
      </c>
      <c r="C13" s="25" t="s">
        <v>0</v>
      </c>
      <c r="D13" s="26">
        <v>30</v>
      </c>
      <c r="E13" s="27">
        <v>18000</v>
      </c>
      <c r="F13" s="2">
        <f t="shared" si="4"/>
        <v>14875</v>
      </c>
      <c r="G13" s="3">
        <f t="shared" si="5"/>
        <v>2975</v>
      </c>
      <c r="H13" s="4">
        <v>17850</v>
      </c>
      <c r="I13" s="4"/>
      <c r="J13" s="4"/>
      <c r="K13" s="4"/>
      <c r="L13" s="23">
        <f t="shared" si="6"/>
        <v>6250</v>
      </c>
      <c r="M13" s="24">
        <f t="shared" si="1"/>
        <v>1250</v>
      </c>
      <c r="N13" s="7">
        <v>7500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29" t="s">
        <v>45</v>
      </c>
      <c r="AQ13" s="8">
        <f t="shared" si="16"/>
        <v>18000</v>
      </c>
      <c r="AR13" s="11" t="s">
        <v>15</v>
      </c>
    </row>
    <row r="14" spans="1:44" s="1" customFormat="1">
      <c r="A14" s="21">
        <v>7</v>
      </c>
      <c r="B14" s="28" t="s">
        <v>33</v>
      </c>
      <c r="C14" s="25" t="s">
        <v>0</v>
      </c>
      <c r="D14" s="26">
        <v>1500</v>
      </c>
      <c r="E14" s="27">
        <v>271500</v>
      </c>
      <c r="F14" s="23">
        <f t="shared" si="4"/>
        <v>191250</v>
      </c>
      <c r="G14" s="24">
        <f t="shared" si="5"/>
        <v>38250</v>
      </c>
      <c r="H14" s="7">
        <v>229500</v>
      </c>
      <c r="I14" s="4"/>
      <c r="J14" s="4"/>
      <c r="K14" s="4"/>
      <c r="L14" s="2">
        <f t="shared" si="6"/>
        <v>400000</v>
      </c>
      <c r="M14" s="3">
        <f t="shared" si="1"/>
        <v>80000</v>
      </c>
      <c r="N14" s="4">
        <v>480000</v>
      </c>
      <c r="O14" s="4"/>
      <c r="P14" s="4"/>
      <c r="Q14" s="4"/>
      <c r="R14" s="4"/>
      <c r="S14" s="4"/>
      <c r="T14" s="4"/>
      <c r="U14" s="4">
        <f t="shared" ref="U14:U16" si="17">W14/1.2</f>
        <v>210000</v>
      </c>
      <c r="V14" s="4">
        <f t="shared" si="13"/>
        <v>42000</v>
      </c>
      <c r="W14" s="4">
        <v>252000</v>
      </c>
      <c r="X14" s="4">
        <f t="shared" ref="X14:X15" si="18">Z14/1.2</f>
        <v>210000</v>
      </c>
      <c r="Y14" s="4">
        <f t="shared" si="15"/>
        <v>42000</v>
      </c>
      <c r="Z14" s="4">
        <v>252000</v>
      </c>
      <c r="AA14" s="4"/>
      <c r="AB14" s="4"/>
      <c r="AC14" s="4"/>
      <c r="AD14" s="4">
        <f t="shared" ref="AD14" si="19">AF14/1.2</f>
        <v>201250</v>
      </c>
      <c r="AE14" s="4">
        <f t="shared" si="3"/>
        <v>40250</v>
      </c>
      <c r="AF14" s="4">
        <v>241500</v>
      </c>
      <c r="AG14" s="4"/>
      <c r="AH14" s="4"/>
      <c r="AI14" s="4"/>
      <c r="AJ14" s="4"/>
      <c r="AK14" s="4"/>
      <c r="AL14" s="4"/>
      <c r="AM14" s="4"/>
      <c r="AN14" s="4"/>
      <c r="AO14" s="4"/>
      <c r="AP14" s="29" t="s">
        <v>15</v>
      </c>
      <c r="AQ14" s="8">
        <f t="shared" si="16"/>
        <v>271500</v>
      </c>
      <c r="AR14" s="11" t="s">
        <v>15</v>
      </c>
    </row>
    <row r="15" spans="1:44" s="1" customFormat="1">
      <c r="A15" s="21">
        <v>8</v>
      </c>
      <c r="B15" s="28" t="s">
        <v>34</v>
      </c>
      <c r="C15" s="25" t="s">
        <v>0</v>
      </c>
      <c r="D15" s="26">
        <v>15000</v>
      </c>
      <c r="E15" s="27">
        <v>4035000</v>
      </c>
      <c r="F15" s="5"/>
      <c r="G15" s="4"/>
      <c r="H15" s="4"/>
      <c r="I15" s="4"/>
      <c r="J15" s="4"/>
      <c r="K15" s="4"/>
      <c r="L15" s="2">
        <f t="shared" si="6"/>
        <v>4875000</v>
      </c>
      <c r="M15" s="3">
        <f t="shared" si="1"/>
        <v>975000</v>
      </c>
      <c r="N15" s="4">
        <v>5850000</v>
      </c>
      <c r="O15" s="4">
        <f t="shared" ref="O15" si="20">Q15/1.2</f>
        <v>3162500</v>
      </c>
      <c r="P15" s="4">
        <f t="shared" ref="P15" si="21">Q15-O15</f>
        <v>632500</v>
      </c>
      <c r="Q15" s="4">
        <v>3795000</v>
      </c>
      <c r="R15" s="4"/>
      <c r="S15" s="4"/>
      <c r="T15" s="4"/>
      <c r="U15" s="7">
        <f t="shared" si="17"/>
        <v>2850000</v>
      </c>
      <c r="V15" s="7">
        <f t="shared" si="13"/>
        <v>570000</v>
      </c>
      <c r="W15" s="7">
        <v>3420000</v>
      </c>
      <c r="X15" s="4">
        <f t="shared" si="18"/>
        <v>3225000</v>
      </c>
      <c r="Y15" s="4">
        <f t="shared" si="15"/>
        <v>645000</v>
      </c>
      <c r="Z15" s="4">
        <v>3870000</v>
      </c>
      <c r="AA15" s="4"/>
      <c r="AB15" s="4"/>
      <c r="AC15" s="4"/>
      <c r="AD15" s="4"/>
      <c r="AE15" s="4"/>
      <c r="AF15" s="4"/>
      <c r="AG15" s="4"/>
      <c r="AH15" s="4"/>
      <c r="AI15" s="4"/>
      <c r="AJ15" s="4">
        <f>AL15/1</f>
        <v>4950000</v>
      </c>
      <c r="AK15" s="4">
        <f>AL15-AJ15</f>
        <v>0</v>
      </c>
      <c r="AL15" s="4">
        <v>4950000</v>
      </c>
      <c r="AM15" s="4"/>
      <c r="AN15" s="4"/>
      <c r="AO15" s="4"/>
      <c r="AP15" s="29" t="s">
        <v>17</v>
      </c>
      <c r="AQ15" s="8">
        <f t="shared" si="16"/>
        <v>240000</v>
      </c>
      <c r="AR15" s="11" t="s">
        <v>15</v>
      </c>
    </row>
    <row r="16" spans="1:44" s="1" customFormat="1" ht="25.5">
      <c r="A16" s="21">
        <v>9</v>
      </c>
      <c r="B16" s="28" t="s">
        <v>35</v>
      </c>
      <c r="C16" s="25" t="s">
        <v>0</v>
      </c>
      <c r="D16" s="26">
        <v>10000</v>
      </c>
      <c r="E16" s="27">
        <v>800000</v>
      </c>
      <c r="F16" s="23">
        <f>H16/1.2</f>
        <v>608333.33333333337</v>
      </c>
      <c r="G16" s="24">
        <f>H16-F16</f>
        <v>121666.66666666663</v>
      </c>
      <c r="H16" s="7">
        <v>730000</v>
      </c>
      <c r="I16" s="4"/>
      <c r="J16" s="4"/>
      <c r="K16" s="4"/>
      <c r="L16" s="2">
        <f t="shared" si="6"/>
        <v>750000</v>
      </c>
      <c r="M16" s="3">
        <f t="shared" si="1"/>
        <v>150000</v>
      </c>
      <c r="N16" s="4">
        <v>900000</v>
      </c>
      <c r="O16" s="4"/>
      <c r="P16" s="4"/>
      <c r="Q16" s="4"/>
      <c r="R16" s="4"/>
      <c r="S16" s="4"/>
      <c r="T16" s="4"/>
      <c r="U16" s="4">
        <f t="shared" si="17"/>
        <v>1000000</v>
      </c>
      <c r="V16" s="4">
        <f t="shared" si="13"/>
        <v>200000</v>
      </c>
      <c r="W16" s="4">
        <v>1200000</v>
      </c>
      <c r="X16" s="4"/>
      <c r="Y16" s="4"/>
      <c r="Z16" s="4"/>
      <c r="AA16" s="4"/>
      <c r="AB16" s="4"/>
      <c r="AC16" s="4"/>
      <c r="AD16" s="4">
        <f t="shared" ref="AD16" si="22">AF16/1.2</f>
        <v>728333.33333333337</v>
      </c>
      <c r="AE16" s="4">
        <f t="shared" si="3"/>
        <v>145666.66666666663</v>
      </c>
      <c r="AF16" s="4">
        <v>874000</v>
      </c>
      <c r="AG16" s="4"/>
      <c r="AH16" s="4"/>
      <c r="AI16" s="4"/>
      <c r="AJ16" s="4"/>
      <c r="AK16" s="4"/>
      <c r="AL16" s="4"/>
      <c r="AM16" s="4">
        <f>AO16/1</f>
        <v>950000</v>
      </c>
      <c r="AN16" s="4">
        <f>AO16-AM16</f>
        <v>0</v>
      </c>
      <c r="AO16" s="4">
        <v>950000</v>
      </c>
      <c r="AP16" s="29" t="s">
        <v>15</v>
      </c>
      <c r="AQ16" s="8">
        <f t="shared" si="16"/>
        <v>800000</v>
      </c>
      <c r="AR16" s="11" t="s">
        <v>15</v>
      </c>
    </row>
    <row r="17" spans="1:44" s="1" customFormat="1" ht="25.5">
      <c r="A17" s="21">
        <v>10</v>
      </c>
      <c r="B17" s="28" t="s">
        <v>36</v>
      </c>
      <c r="C17" s="25" t="s">
        <v>0</v>
      </c>
      <c r="D17" s="26">
        <v>2500</v>
      </c>
      <c r="E17" s="27">
        <v>462500</v>
      </c>
      <c r="F17" s="5"/>
      <c r="G17" s="4"/>
      <c r="H17" s="4"/>
      <c r="I17" s="4"/>
      <c r="J17" s="4"/>
      <c r="K17" s="4"/>
      <c r="L17" s="2">
        <f t="shared" si="6"/>
        <v>645833</v>
      </c>
      <c r="M17" s="3">
        <f t="shared" si="1"/>
        <v>129166.59999999998</v>
      </c>
      <c r="N17" s="4">
        <v>774999.6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f t="shared" ref="AD17" si="23">AF17/1.2</f>
        <v>718750</v>
      </c>
      <c r="AE17" s="4">
        <f t="shared" si="3"/>
        <v>143750</v>
      </c>
      <c r="AF17" s="4">
        <v>862500</v>
      </c>
      <c r="AG17" s="4"/>
      <c r="AH17" s="4"/>
      <c r="AI17" s="4"/>
      <c r="AJ17" s="4"/>
      <c r="AK17" s="4"/>
      <c r="AL17" s="4"/>
      <c r="AM17" s="4"/>
      <c r="AN17" s="4"/>
      <c r="AO17" s="4"/>
      <c r="AP17" s="29" t="s">
        <v>52</v>
      </c>
      <c r="AQ17" s="8">
        <f>E17-N17</f>
        <v>-312499.59999999998</v>
      </c>
      <c r="AR17" s="11" t="s">
        <v>14</v>
      </c>
    </row>
    <row r="18" spans="1:44" s="1" customFormat="1" ht="25.5">
      <c r="A18" s="21">
        <v>11</v>
      </c>
      <c r="B18" s="28" t="s">
        <v>37</v>
      </c>
      <c r="C18" s="25" t="s">
        <v>0</v>
      </c>
      <c r="D18" s="26">
        <v>70</v>
      </c>
      <c r="E18" s="27">
        <v>11550</v>
      </c>
      <c r="F18" s="5"/>
      <c r="G18" s="4"/>
      <c r="H18" s="4"/>
      <c r="I18" s="4"/>
      <c r="J18" s="4"/>
      <c r="K18" s="4"/>
      <c r="L18" s="2">
        <f t="shared" si="6"/>
        <v>16333</v>
      </c>
      <c r="M18" s="3">
        <f t="shared" si="1"/>
        <v>3266.5999999999985</v>
      </c>
      <c r="N18" s="4">
        <v>19599.599999999999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29" t="s">
        <v>52</v>
      </c>
      <c r="AQ18" s="8">
        <f>E18-Z18</f>
        <v>11550</v>
      </c>
      <c r="AR18" s="11" t="s">
        <v>16</v>
      </c>
    </row>
    <row r="19" spans="1:44" s="1" customFormat="1" ht="38.25">
      <c r="A19" s="21">
        <v>12</v>
      </c>
      <c r="B19" s="28" t="s">
        <v>38</v>
      </c>
      <c r="C19" s="25" t="s">
        <v>0</v>
      </c>
      <c r="D19" s="26">
        <v>100</v>
      </c>
      <c r="E19" s="27">
        <v>145600</v>
      </c>
      <c r="F19" s="5"/>
      <c r="G19" s="4"/>
      <c r="H19" s="4"/>
      <c r="I19" s="4"/>
      <c r="J19" s="4"/>
      <c r="K19" s="4"/>
      <c r="L19" s="2">
        <f t="shared" si="6"/>
        <v>175000</v>
      </c>
      <c r="M19" s="3">
        <f t="shared" si="1"/>
        <v>35000</v>
      </c>
      <c r="N19" s="4">
        <v>210000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29" t="s">
        <v>52</v>
      </c>
      <c r="AQ19" s="8">
        <f>E19-K19</f>
        <v>145600</v>
      </c>
      <c r="AR19" s="11" t="s">
        <v>13</v>
      </c>
    </row>
    <row r="20" spans="1:44" s="1" customFormat="1" ht="25.5">
      <c r="A20" s="21">
        <v>13</v>
      </c>
      <c r="B20" s="28" t="s">
        <v>39</v>
      </c>
      <c r="C20" s="25" t="s">
        <v>0</v>
      </c>
      <c r="D20" s="26">
        <v>60</v>
      </c>
      <c r="E20" s="27">
        <v>132000</v>
      </c>
      <c r="F20" s="23">
        <f t="shared" ref="F20:F21" si="24">H20/1.2</f>
        <v>77550</v>
      </c>
      <c r="G20" s="24">
        <f t="shared" ref="G20:G21" si="25">H20-F20</f>
        <v>15510</v>
      </c>
      <c r="H20" s="7">
        <v>93060</v>
      </c>
      <c r="I20" s="4"/>
      <c r="J20" s="4"/>
      <c r="K20" s="4"/>
      <c r="L20" s="2">
        <f t="shared" si="6"/>
        <v>105000</v>
      </c>
      <c r="M20" s="3">
        <f t="shared" si="1"/>
        <v>21000</v>
      </c>
      <c r="N20" s="4">
        <v>126000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>
        <f t="shared" ref="AG20" si="26">AI20/1.2</f>
        <v>101500</v>
      </c>
      <c r="AH20" s="4">
        <f t="shared" ref="AH20:AH21" si="27">AI20-AG20</f>
        <v>20300</v>
      </c>
      <c r="AI20" s="4">
        <v>121800</v>
      </c>
      <c r="AJ20" s="4"/>
      <c r="AK20" s="4"/>
      <c r="AL20" s="4"/>
      <c r="AM20" s="4"/>
      <c r="AN20" s="4"/>
      <c r="AO20" s="4"/>
      <c r="AP20" s="29" t="s">
        <v>15</v>
      </c>
      <c r="AQ20" s="8" t="e">
        <f>E20-#REF!</f>
        <v>#REF!</v>
      </c>
      <c r="AR20" s="11" t="s">
        <v>21</v>
      </c>
    </row>
    <row r="21" spans="1:44" s="1" customFormat="1" ht="38.25">
      <c r="A21" s="21">
        <v>14</v>
      </c>
      <c r="B21" s="28" t="s">
        <v>40</v>
      </c>
      <c r="C21" s="25" t="s">
        <v>0</v>
      </c>
      <c r="D21" s="26">
        <v>200</v>
      </c>
      <c r="E21" s="27">
        <v>280000</v>
      </c>
      <c r="F21" s="2">
        <f t="shared" si="24"/>
        <v>155833.33333333334</v>
      </c>
      <c r="G21" s="3">
        <f t="shared" si="25"/>
        <v>31166.666666666657</v>
      </c>
      <c r="H21" s="4">
        <v>187000</v>
      </c>
      <c r="I21" s="4"/>
      <c r="J21" s="4"/>
      <c r="K21" s="4"/>
      <c r="L21" s="23">
        <f t="shared" si="6"/>
        <v>136667</v>
      </c>
      <c r="M21" s="24">
        <f t="shared" si="1"/>
        <v>27333.399999999994</v>
      </c>
      <c r="N21" s="7">
        <v>164000.4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>
        <f t="shared" ref="AG21" si="28">AI21/1.2</f>
        <v>199780</v>
      </c>
      <c r="AH21" s="4">
        <f t="shared" si="27"/>
        <v>39956</v>
      </c>
      <c r="AI21" s="4">
        <v>239736</v>
      </c>
      <c r="AJ21" s="4"/>
      <c r="AK21" s="4"/>
      <c r="AL21" s="4"/>
      <c r="AM21" s="4"/>
      <c r="AN21" s="4"/>
      <c r="AO21" s="4"/>
      <c r="AP21" s="29" t="s">
        <v>45</v>
      </c>
      <c r="AR21" s="12" t="s">
        <v>24</v>
      </c>
    </row>
    <row r="22" spans="1:44" s="1" customFormat="1" ht="25.5">
      <c r="A22" s="21">
        <v>15</v>
      </c>
      <c r="B22" s="28" t="s">
        <v>41</v>
      </c>
      <c r="C22" s="25" t="s">
        <v>0</v>
      </c>
      <c r="D22" s="26">
        <v>350</v>
      </c>
      <c r="E22" s="27">
        <v>350000</v>
      </c>
      <c r="F22" s="5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29" t="s">
        <v>22</v>
      </c>
      <c r="AQ22" s="8">
        <f>E22-N22</f>
        <v>350000</v>
      </c>
      <c r="AR22" s="11" t="s">
        <v>14</v>
      </c>
    </row>
    <row r="23" spans="1:44" s="1" customFormat="1" ht="25.5">
      <c r="A23" s="21">
        <v>16</v>
      </c>
      <c r="B23" s="28" t="s">
        <v>42</v>
      </c>
      <c r="C23" s="25" t="s">
        <v>0</v>
      </c>
      <c r="D23" s="26">
        <v>50</v>
      </c>
      <c r="E23" s="27">
        <v>48700</v>
      </c>
      <c r="F23" s="2">
        <f t="shared" ref="F23:F24" si="29">H23/1.2</f>
        <v>39500</v>
      </c>
      <c r="G23" s="3">
        <f t="shared" ref="G23:G24" si="30">H23-F23</f>
        <v>7900</v>
      </c>
      <c r="H23" s="4">
        <v>47400</v>
      </c>
      <c r="I23" s="4"/>
      <c r="J23" s="4"/>
      <c r="K23" s="4"/>
      <c r="L23" s="23">
        <f t="shared" ref="L23" si="31">N23/1.2</f>
        <v>37500</v>
      </c>
      <c r="M23" s="24">
        <f t="shared" si="1"/>
        <v>7500</v>
      </c>
      <c r="N23" s="7">
        <v>45000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>
        <f t="shared" ref="AD23" si="32">AF23/1.2</f>
        <v>38333.333333333336</v>
      </c>
      <c r="AE23" s="4">
        <f t="shared" ref="AE23" si="33">AF23-AD23</f>
        <v>7666.6666666666642</v>
      </c>
      <c r="AF23" s="4">
        <v>46000</v>
      </c>
      <c r="AG23" s="4"/>
      <c r="AH23" s="4"/>
      <c r="AI23" s="4"/>
      <c r="AJ23" s="4"/>
      <c r="AK23" s="4"/>
      <c r="AL23" s="4"/>
      <c r="AM23" s="4">
        <f>AO23/1</f>
        <v>90000</v>
      </c>
      <c r="AN23" s="4">
        <f>AO23-AM23</f>
        <v>0</v>
      </c>
      <c r="AO23" s="4">
        <v>90000</v>
      </c>
      <c r="AP23" s="29" t="s">
        <v>45</v>
      </c>
      <c r="AQ23" s="8" t="e">
        <f>E23-#REF!</f>
        <v>#REF!</v>
      </c>
      <c r="AR23" s="11" t="s">
        <v>18</v>
      </c>
    </row>
    <row r="24" spans="1:44" s="1" customFormat="1">
      <c r="A24" s="21">
        <v>17</v>
      </c>
      <c r="B24" s="28" t="s">
        <v>43</v>
      </c>
      <c r="C24" s="25" t="s">
        <v>0</v>
      </c>
      <c r="D24" s="26">
        <v>4</v>
      </c>
      <c r="E24" s="27">
        <v>6800</v>
      </c>
      <c r="F24" s="23">
        <f t="shared" si="29"/>
        <v>5666.666666666667</v>
      </c>
      <c r="G24" s="24">
        <f t="shared" si="30"/>
        <v>1133.333333333333</v>
      </c>
      <c r="H24" s="7">
        <v>6800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29" t="s">
        <v>15</v>
      </c>
      <c r="AQ24" s="8" t="e">
        <f>E24-#REF!</f>
        <v>#REF!</v>
      </c>
      <c r="AR24" s="11" t="s">
        <v>18</v>
      </c>
    </row>
    <row r="25" spans="1:44" s="1" customFormat="1">
      <c r="A25" s="21">
        <v>18</v>
      </c>
      <c r="B25" s="28" t="s">
        <v>44</v>
      </c>
      <c r="C25" s="25" t="s">
        <v>0</v>
      </c>
      <c r="D25" s="26">
        <v>50</v>
      </c>
      <c r="E25" s="27">
        <v>42650</v>
      </c>
      <c r="F25" s="5"/>
      <c r="G25" s="4"/>
      <c r="H25" s="4"/>
      <c r="I25" s="4"/>
      <c r="J25" s="4"/>
      <c r="K25" s="4"/>
      <c r="L25" s="23">
        <f t="shared" ref="L25" si="34">N25/1.2</f>
        <v>33333</v>
      </c>
      <c r="M25" s="24">
        <f t="shared" si="1"/>
        <v>6666.5999999999985</v>
      </c>
      <c r="N25" s="7">
        <v>39999.599999999999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>
        <f t="shared" ref="AD25" si="35">AF25/1.2</f>
        <v>38333.333333333336</v>
      </c>
      <c r="AE25" s="4">
        <f t="shared" ref="AE25" si="36">AF25-AD25</f>
        <v>7666.6666666666642</v>
      </c>
      <c r="AF25" s="4">
        <v>46000</v>
      </c>
      <c r="AG25" s="4"/>
      <c r="AH25" s="4"/>
      <c r="AI25" s="4"/>
      <c r="AJ25" s="4"/>
      <c r="AK25" s="4"/>
      <c r="AL25" s="4"/>
      <c r="AM25" s="4"/>
      <c r="AN25" s="4"/>
      <c r="AO25" s="4"/>
      <c r="AP25" s="29" t="s">
        <v>45</v>
      </c>
      <c r="AQ25" s="8" t="e">
        <f>E25-#REF!</f>
        <v>#REF!</v>
      </c>
      <c r="AR25" s="11" t="s">
        <v>18</v>
      </c>
    </row>
  </sheetData>
  <autoFilter ref="A7:AQ25"/>
  <mergeCells count="20">
    <mergeCell ref="Y2:AP2"/>
    <mergeCell ref="AM5:AO5"/>
    <mergeCell ref="AJ5:AL5"/>
    <mergeCell ref="AG5:AI5"/>
    <mergeCell ref="AD5:AF5"/>
    <mergeCell ref="AA5:AC5"/>
    <mergeCell ref="AP5:AP6"/>
    <mergeCell ref="A3:AP3"/>
    <mergeCell ref="A5:A6"/>
    <mergeCell ref="B5:B6"/>
    <mergeCell ref="D5:D6"/>
    <mergeCell ref="C5:C6"/>
    <mergeCell ref="E5:E6"/>
    <mergeCell ref="F5:H5"/>
    <mergeCell ref="X5:Z5"/>
    <mergeCell ref="I5:K5"/>
    <mergeCell ref="L5:N5"/>
    <mergeCell ref="O5:Q5"/>
    <mergeCell ref="R5:T5"/>
    <mergeCell ref="U5:W5"/>
  </mergeCells>
  <printOptions horizontalCentered="1"/>
  <pageMargins left="0" right="0" top="0" bottom="0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M22" sqref="M22"/>
    </sheetView>
  </sheetViews>
  <sheetFormatPr defaultRowHeight="15"/>
  <sheetData>
    <row r="1" spans="1:6" ht="15.75" thickBot="1">
      <c r="A1" s="30">
        <v>510</v>
      </c>
      <c r="B1" s="36">
        <f>C1/A1</f>
        <v>190</v>
      </c>
      <c r="C1" s="31">
        <v>96900</v>
      </c>
      <c r="D1" s="30">
        <v>510</v>
      </c>
      <c r="E1" s="32"/>
      <c r="F1" s="32"/>
    </row>
    <row r="2" spans="1:6" ht="15.75" thickBot="1">
      <c r="A2" s="33">
        <v>10000</v>
      </c>
      <c r="B2" s="36">
        <f t="shared" ref="B2:B14" si="0">C2/A2</f>
        <v>241.5</v>
      </c>
      <c r="C2" s="34">
        <v>2415000</v>
      </c>
      <c r="D2" s="33">
        <v>10000</v>
      </c>
      <c r="E2" s="35"/>
      <c r="F2" s="35"/>
    </row>
    <row r="3" spans="1:6" ht="15.75" thickBot="1">
      <c r="A3" s="33">
        <v>5000</v>
      </c>
      <c r="B3" s="36">
        <f t="shared" si="0"/>
        <v>141</v>
      </c>
      <c r="C3" s="34">
        <v>705000</v>
      </c>
      <c r="D3" s="33">
        <v>5000</v>
      </c>
      <c r="E3" s="35"/>
      <c r="F3" s="35"/>
    </row>
    <row r="4" spans="1:6" ht="15.75" thickBot="1">
      <c r="A4" s="33">
        <v>1500</v>
      </c>
      <c r="B4" s="36">
        <f t="shared" si="0"/>
        <v>153</v>
      </c>
      <c r="C4" s="34">
        <v>229500</v>
      </c>
      <c r="D4" s="33">
        <v>1500</v>
      </c>
      <c r="E4" s="35"/>
      <c r="F4" s="35"/>
    </row>
    <row r="5" spans="1:6" ht="15.75" thickBot="1">
      <c r="A5" s="33">
        <v>10000</v>
      </c>
      <c r="B5" s="36">
        <f t="shared" si="0"/>
        <v>73</v>
      </c>
      <c r="C5" s="34">
        <v>730000</v>
      </c>
      <c r="D5" s="35"/>
      <c r="E5" s="33">
        <v>10000</v>
      </c>
      <c r="F5" s="35"/>
    </row>
    <row r="6" spans="1:6" ht="15.75" thickBot="1">
      <c r="A6" s="33">
        <v>60</v>
      </c>
      <c r="B6" s="36">
        <f t="shared" si="0"/>
        <v>1551</v>
      </c>
      <c r="C6" s="34">
        <v>93060</v>
      </c>
      <c r="D6" s="33">
        <v>60</v>
      </c>
      <c r="E6" s="35"/>
      <c r="F6" s="35"/>
    </row>
    <row r="7" spans="1:6" ht="15.75" thickBot="1">
      <c r="A7" s="33">
        <v>4</v>
      </c>
      <c r="B7" s="37">
        <f t="shared" si="0"/>
        <v>1700</v>
      </c>
      <c r="C7" s="34">
        <v>6800</v>
      </c>
      <c r="D7" s="33">
        <v>4</v>
      </c>
      <c r="E7" s="35"/>
      <c r="F7" s="35"/>
    </row>
    <row r="8" spans="1:6" ht="15.75" thickBot="1">
      <c r="B8" s="37" t="e">
        <f t="shared" si="0"/>
        <v>#DIV/0!</v>
      </c>
    </row>
    <row r="9" spans="1:6" ht="15.75" thickBot="1">
      <c r="A9" s="30">
        <v>700</v>
      </c>
      <c r="B9" s="37">
        <f t="shared" si="0"/>
        <v>750</v>
      </c>
      <c r="C9" s="38">
        <v>525000</v>
      </c>
    </row>
    <row r="10" spans="1:6" ht="15.75" thickBot="1">
      <c r="A10" s="33">
        <v>2000</v>
      </c>
      <c r="B10" s="37">
        <f t="shared" si="0"/>
        <v>205</v>
      </c>
      <c r="C10" s="39">
        <v>410000</v>
      </c>
    </row>
    <row r="11" spans="1:6" ht="15.75" thickBot="1">
      <c r="A11" s="33">
        <v>30</v>
      </c>
      <c r="B11" s="37">
        <f t="shared" si="0"/>
        <v>250</v>
      </c>
      <c r="C11" s="39">
        <v>7500</v>
      </c>
    </row>
    <row r="12" spans="1:6" ht="15.75" thickBot="1">
      <c r="A12" s="33">
        <v>200</v>
      </c>
      <c r="B12" s="37">
        <f t="shared" si="0"/>
        <v>820</v>
      </c>
      <c r="C12" s="39">
        <v>164000</v>
      </c>
    </row>
    <row r="13" spans="1:6" ht="15.75" thickBot="1">
      <c r="A13" s="33">
        <v>50</v>
      </c>
      <c r="B13" s="37">
        <f t="shared" si="0"/>
        <v>900</v>
      </c>
      <c r="C13" s="39">
        <v>45000</v>
      </c>
    </row>
    <row r="14" spans="1:6" ht="15.75" thickBot="1">
      <c r="A14" s="33">
        <v>50</v>
      </c>
      <c r="B14" s="37">
        <f t="shared" si="0"/>
        <v>800</v>
      </c>
      <c r="C14" s="39">
        <v>40000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2018-06-06T17:04:26Z</dcterms:modified>
</cp:coreProperties>
</file>